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Podaci\OBJAVA PODATAKA\"/>
    </mc:Choice>
  </mc:AlternateContent>
  <xr:revisionPtr revIDLastSave="0" documentId="13_ncr:1_{C1ECA9B2-A6ED-4BCB-8ADA-C600987FB79E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01-2024" sheetId="1" r:id="rId1"/>
    <sheet name="02-2024" sheetId="2" r:id="rId2"/>
    <sheet name="03-2024" sheetId="3" r:id="rId3"/>
    <sheet name="04-2024" sheetId="4" r:id="rId4"/>
    <sheet name="05-2024" sheetId="5" r:id="rId5"/>
    <sheet name="06-2024" sheetId="7" r:id="rId6"/>
    <sheet name="07-2024" sheetId="8" r:id="rId7"/>
    <sheet name="08-2024" sheetId="6" r:id="rId8"/>
    <sheet name="09-2024" sheetId="9" r:id="rId9"/>
    <sheet name="10-2024" sheetId="10" r:id="rId10"/>
    <sheet name="11-2024" sheetId="11" r:id="rId11"/>
    <sheet name="12-2024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1" l="1"/>
  <c r="C17" i="12"/>
  <c r="C16" i="12"/>
  <c r="C19" i="12"/>
  <c r="C14" i="12"/>
  <c r="C21" i="12" l="1"/>
  <c r="C21" i="11" l="1"/>
  <c r="C16" i="10"/>
  <c r="C19" i="10"/>
  <c r="C21" i="10" l="1"/>
  <c r="C17" i="9"/>
  <c r="C19" i="9" l="1"/>
  <c r="C16" i="9"/>
  <c r="C14" i="9"/>
  <c r="C18" i="6"/>
  <c r="C20" i="6"/>
  <c r="C14" i="6"/>
  <c r="C17" i="6"/>
  <c r="C14" i="8"/>
  <c r="C21" i="9" l="1"/>
  <c r="C21" i="6"/>
  <c r="C21" i="8"/>
  <c r="C19" i="7"/>
  <c r="C14" i="7"/>
  <c r="C16" i="7"/>
  <c r="C16" i="5"/>
  <c r="C19" i="5"/>
  <c r="C14" i="5"/>
  <c r="C21" i="7" l="1"/>
  <c r="C21" i="5"/>
  <c r="C19" i="4"/>
  <c r="C16" i="4"/>
  <c r="C14" i="4"/>
  <c r="C21" i="4" l="1"/>
  <c r="C16" i="3"/>
  <c r="C14" i="3"/>
  <c r="C17" i="3" l="1"/>
  <c r="C21" i="3"/>
  <c r="C21" i="2"/>
  <c r="C20" i="1"/>
</calcChain>
</file>

<file path=xl/sharedStrings.xml><?xml version="1.0" encoding="utf-8"?>
<sst xmlns="http://schemas.openxmlformats.org/spreadsheetml/2006/main" count="263" uniqueCount="33">
  <si>
    <t>ISPLATA SREDSTAVA ZA RAZDOBLJE:</t>
  </si>
  <si>
    <t>SIJEČANJ 2024.</t>
  </si>
  <si>
    <t>NAZIV ISPLATITELJA:</t>
  </si>
  <si>
    <t>MINISTARSTVO ZNANOSTI I OBRAZOVANJA</t>
  </si>
  <si>
    <t>NAZIV PRIMATELJA:</t>
  </si>
  <si>
    <t>ADRESA PRIMATELJA:</t>
  </si>
  <si>
    <t>OIB PRIMATELJA:</t>
  </si>
  <si>
    <t>DRŽAVNI PRORAČUN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</si>
  <si>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</si>
  <si>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</si>
  <si>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</si>
  <si>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</si>
  <si>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</si>
  <si>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</si>
  <si>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</si>
  <si>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</si>
  <si>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UKUPNO:</t>
  </si>
  <si>
    <t>OŠ VUKOVINA</t>
  </si>
  <si>
    <t>GORNJE PODOTOČJE, Školska 20/A, 10419 Vukovina</t>
  </si>
  <si>
    <t>IZVOR SREDSTAVA:</t>
  </si>
  <si>
    <t>NAČIN OBJAVE:</t>
  </si>
  <si>
    <t>VELJAČA 2024.</t>
  </si>
  <si>
    <t>Potraživanja za rashode koje se refundiraju</t>
  </si>
  <si>
    <t>OŽUJAK 2024.</t>
  </si>
  <si>
    <t>TRAVANJ 2024.</t>
  </si>
  <si>
    <t>SVIBANJ 2024.</t>
  </si>
  <si>
    <t>LIPANJ 2024.</t>
  </si>
  <si>
    <t>SRPANJ 2024.</t>
  </si>
  <si>
    <t>KOLOVOZ 2024.</t>
  </si>
  <si>
    <t>RUJAN 2024.</t>
  </si>
  <si>
    <t>LISTOPAD 2024.</t>
  </si>
  <si>
    <t>STUDENI 2024.</t>
  </si>
  <si>
    <t>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</si>
</sst>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0"/>
  <sheetViews>
    <sheetView workbookViewId="0">
      <selection activeCell="C14" sqref="C14"/>
    </sheetView>
  </sheetViews>
  <sheetFormatPr defaultRowHeight="15" x14ac:dyDescent="0.25"/>
  <cols>
    <col min="1" max="1" width="19.28515625" customWidth="1"/>
    <col min="2" max="2" width="43.7109375" customWidth="1"/>
    <col min="3" max="3" width="13.42578125" bestFit="1" customWidth="1"/>
    <col min="7" max="7" width="8.85546875" customWidth="1"/>
  </cols>
  <sheetData>
    <row r="2" spans="1:3" x14ac:dyDescent="0.25">
      <c r="A2" s="9" t="s">
        <v>0</v>
      </c>
      <c r="B2" s="9"/>
      <c r="C2" s="1" t="s">
        <v>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v>119436.45</v>
      </c>
    </row>
    <row r="15" spans="1:3" x14ac:dyDescent="0.25">
      <c r="A15" s="4">
        <v>3113</v>
      </c>
      <c r="B15" s="3" t="s">
        <v>11</v>
      </c>
      <c r="C15" s="5">
        <v>2559.9899999999998</v>
      </c>
    </row>
    <row r="16" spans="1:3" x14ac:dyDescent="0.25">
      <c r="A16" s="4">
        <v>3114</v>
      </c>
      <c r="B16" s="3" t="s">
        <v>12</v>
      </c>
      <c r="C16" s="5">
        <v>4307.6000000000004</v>
      </c>
    </row>
    <row r="17" spans="1:3" x14ac:dyDescent="0.25">
      <c r="A17" s="4">
        <v>3121</v>
      </c>
      <c r="B17" s="3" t="s">
        <v>13</v>
      </c>
      <c r="C17" s="5">
        <v>441.44</v>
      </c>
    </row>
    <row r="18" spans="1:3" x14ac:dyDescent="0.25">
      <c r="A18" s="4">
        <v>3132</v>
      </c>
      <c r="B18" s="3" t="s">
        <v>14</v>
      </c>
      <c r="C18" s="5">
        <v>20595.080000000002</v>
      </c>
    </row>
    <row r="19" spans="1:3" x14ac:dyDescent="0.25">
      <c r="A19" s="4">
        <v>3212</v>
      </c>
      <c r="B19" s="3" t="s">
        <v>15</v>
      </c>
      <c r="C19" s="5">
        <v>4344.8500000000004</v>
      </c>
    </row>
    <row r="20" spans="1:3" x14ac:dyDescent="0.25">
      <c r="A20" s="3"/>
      <c r="B20" s="1" t="s">
        <v>16</v>
      </c>
      <c r="C20" s="6">
        <f>SUM(C14:C19)</f>
        <v>151685.41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DA7A-A134-430B-8F19-C5138B388389}">
  <dimension ref="A2:C21"/>
  <sheetViews>
    <sheetView workbookViewId="0">
      <selection activeCell="C14" sqref="C14:C19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42578125" bestFit="1" customWidth="1"/>
    <col min="7" max="7" width="8.85546875" customWidth="1"/>
  </cols>
  <sheetData>
    <row r="2" spans="1:3" x14ac:dyDescent="0.25">
      <c r="A2" s="9" t="s">
        <v>0</v>
      </c>
      <c r="B2" s="9"/>
      <c r="C2" s="1" t="s">
        <v>21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v>117886.08</v>
      </c>
    </row>
    <row r="15" spans="1:3" x14ac:dyDescent="0.25">
      <c r="A15" s="4">
        <v>3113</v>
      </c>
      <c r="B15" s="3" t="s">
        <v>11</v>
      </c>
      <c r="C15" s="5">
        <v>3461.85</v>
      </c>
    </row>
    <row r="16" spans="1:3" x14ac:dyDescent="0.25">
      <c r="A16" s="4">
        <v>3114</v>
      </c>
      <c r="B16" s="3" t="s">
        <v>12</v>
      </c>
      <c r="C16" s="5">
        <v>4281.46</v>
      </c>
    </row>
    <row r="17" spans="1:3" x14ac:dyDescent="0.25">
      <c r="A17" s="4">
        <v>3121</v>
      </c>
      <c r="B17" s="3" t="s">
        <v>13</v>
      </c>
      <c r="C17" s="5">
        <v>7500</v>
      </c>
    </row>
    <row r="18" spans="1:3" x14ac:dyDescent="0.25">
      <c r="A18" s="4">
        <v>3132</v>
      </c>
      <c r="B18" s="3" t="s">
        <v>14</v>
      </c>
      <c r="C18" s="5">
        <v>20466.73</v>
      </c>
    </row>
    <row r="19" spans="1:3" x14ac:dyDescent="0.25">
      <c r="A19" s="4">
        <v>3212</v>
      </c>
      <c r="B19" s="3" t="s">
        <v>15</v>
      </c>
      <c r="C19" s="5">
        <v>4171.58</v>
      </c>
    </row>
    <row r="20" spans="1:3" x14ac:dyDescent="0.25">
      <c r="A20" s="4">
        <v>1291</v>
      </c>
      <c r="B20" s="3" t="s">
        <v>22</v>
      </c>
      <c r="C20" s="5">
        <v>511.2</v>
      </c>
    </row>
    <row r="21" spans="1:3" x14ac:dyDescent="0.25">
      <c r="A21" s="3"/>
      <c r="B21" s="1" t="s">
        <v>16</v>
      </c>
      <c r="C21" s="7">
        <f>SUM(C14:C20)</f>
        <v>158278.90000000002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7A48-8691-4763-826F-9E81CE07A743}">
  <dimension ref="A2:C21"/>
  <sheetViews>
    <sheetView topLeftCell="A4" workbookViewId="0">
      <selection activeCell="C14" sqref="C14:C19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42578125" bestFit="1" customWidth="1"/>
    <col min="7" max="7" width="8.85546875" customWidth="1"/>
  </cols>
  <sheetData>
    <row r="2" spans="1:3" x14ac:dyDescent="0.25">
      <c r="A2" s="9" t="s">
        <v>0</v>
      </c>
      <c r="B2" s="9"/>
      <c r="C2" s="1" t="s">
        <v>23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134535.95+691.08+1267.42</f>
        <v>136494.45000000001</v>
      </c>
    </row>
    <row r="15" spans="1:3" x14ac:dyDescent="0.25">
      <c r="A15" s="4">
        <v>3113</v>
      </c>
      <c r="B15" s="3" t="s">
        <v>11</v>
      </c>
      <c r="C15" s="5">
        <v>6099.05</v>
      </c>
    </row>
    <row r="16" spans="1:3" x14ac:dyDescent="0.25">
      <c r="A16" s="4">
        <v>3114</v>
      </c>
      <c r="B16" s="3" t="s">
        <v>12</v>
      </c>
      <c r="C16" s="5">
        <f>1619.27+5315.19</f>
        <v>6934.4599999999991</v>
      </c>
    </row>
    <row r="17" spans="1:3" x14ac:dyDescent="0.25">
      <c r="A17" s="4">
        <v>3121</v>
      </c>
      <c r="B17" s="3" t="s">
        <v>13</v>
      </c>
      <c r="C17" s="5">
        <f>300+1208.35</f>
        <v>1508.35</v>
      </c>
    </row>
    <row r="18" spans="1:3" x14ac:dyDescent="0.25">
      <c r="A18" s="4">
        <v>3132</v>
      </c>
      <c r="B18" s="3" t="s">
        <v>14</v>
      </c>
      <c r="C18" s="5">
        <v>24379.71</v>
      </c>
    </row>
    <row r="19" spans="1:3" x14ac:dyDescent="0.25">
      <c r="A19" s="4">
        <v>3212</v>
      </c>
      <c r="B19" s="3" t="s">
        <v>15</v>
      </c>
      <c r="C19" s="5">
        <v>4371.6099999999997</v>
      </c>
    </row>
    <row r="20" spans="1:3" x14ac:dyDescent="0.25">
      <c r="A20" s="4">
        <v>1291</v>
      </c>
      <c r="B20" s="3" t="s">
        <v>22</v>
      </c>
      <c r="C20" s="5">
        <v>565.04</v>
      </c>
    </row>
    <row r="21" spans="1:3" x14ac:dyDescent="0.25">
      <c r="A21" s="3"/>
      <c r="B21" s="1" t="s">
        <v>16</v>
      </c>
      <c r="C21" s="7">
        <f>SUM(C14:C20)</f>
        <v>180352.66999999998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D0C8-A83B-41A0-9198-2BBCD8D95A73}">
  <dimension ref="A2:C21"/>
  <sheetViews>
    <sheetView workbookViewId="0">
      <selection sqref="A1:XFD1048576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85546875" customWidth="1"/>
    <col min="7" max="7" width="8.85546875" customWidth="1"/>
  </cols>
  <sheetData>
    <row r="2" spans="1:3" x14ac:dyDescent="0.25">
      <c r="A2" s="9" t="s">
        <v>0</v>
      </c>
      <c r="B2" s="9"/>
      <c r="C2" s="1" t="s">
        <v>24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125275.01+1399.3+12793.2</f>
        <v>139467.51</v>
      </c>
    </row>
    <row r="15" spans="1:3" x14ac:dyDescent="0.25">
      <c r="A15" s="4">
        <v>3113</v>
      </c>
      <c r="B15" s="3" t="s">
        <v>11</v>
      </c>
      <c r="C15" s="5">
        <v>4371.95</v>
      </c>
    </row>
    <row r="16" spans="1:3" x14ac:dyDescent="0.25">
      <c r="A16" s="4">
        <v>3114</v>
      </c>
      <c r="B16" s="3" t="s">
        <v>12</v>
      </c>
      <c r="C16" s="5">
        <f>1527.79+4539.03</f>
        <v>6066.82</v>
      </c>
    </row>
    <row r="17" spans="1:3" x14ac:dyDescent="0.25">
      <c r="A17" s="4">
        <v>3121</v>
      </c>
      <c r="B17" s="3" t="s">
        <v>13</v>
      </c>
      <c r="C17" s="5">
        <v>441.44</v>
      </c>
    </row>
    <row r="18" spans="1:3" x14ac:dyDescent="0.25">
      <c r="A18" s="4">
        <v>3132</v>
      </c>
      <c r="B18" s="3" t="s">
        <v>14</v>
      </c>
      <c r="C18" s="5">
        <v>24444.1</v>
      </c>
    </row>
    <row r="19" spans="1:3" x14ac:dyDescent="0.25">
      <c r="A19" s="4">
        <v>3212</v>
      </c>
      <c r="B19" s="3" t="s">
        <v>15</v>
      </c>
      <c r="C19" s="5">
        <f>4182.98+122.76</f>
        <v>4305.74</v>
      </c>
    </row>
    <row r="20" spans="1:3" x14ac:dyDescent="0.25">
      <c r="A20" s="4">
        <v>1291</v>
      </c>
      <c r="B20" s="3" t="s">
        <v>22</v>
      </c>
      <c r="C20" s="5">
        <v>565.04</v>
      </c>
    </row>
    <row r="21" spans="1:3" x14ac:dyDescent="0.25">
      <c r="A21" s="3"/>
      <c r="B21" s="1" t="s">
        <v>16</v>
      </c>
      <c r="C21" s="7">
        <f>SUM(C14:C20)</f>
        <v>179662.60000000003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054B-EE02-4A71-9E39-B7EA2B3EBED4}">
  <dimension ref="A2:C21"/>
  <sheetViews>
    <sheetView workbookViewId="0">
      <selection activeCell="E19" sqref="E19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85546875" customWidth="1"/>
    <col min="7" max="7" width="8.85546875" customWidth="1"/>
  </cols>
  <sheetData>
    <row r="2" spans="1:3" x14ac:dyDescent="0.25">
      <c r="A2" s="9" t="s">
        <v>0</v>
      </c>
      <c r="B2" s="9"/>
      <c r="C2" s="1" t="s">
        <v>25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124039.2+1728.1+12415.1</f>
        <v>138182.39999999999</v>
      </c>
    </row>
    <row r="15" spans="1:3" x14ac:dyDescent="0.25">
      <c r="A15" s="4">
        <v>3113</v>
      </c>
      <c r="B15" s="3" t="s">
        <v>11</v>
      </c>
      <c r="C15" s="5">
        <v>5695.76</v>
      </c>
    </row>
    <row r="16" spans="1:3" x14ac:dyDescent="0.25">
      <c r="A16" s="4">
        <v>3114</v>
      </c>
      <c r="B16" s="3" t="s">
        <v>12</v>
      </c>
      <c r="C16" s="5">
        <f>5302.85+1368.87</f>
        <v>6671.72</v>
      </c>
    </row>
    <row r="17" spans="1:3" x14ac:dyDescent="0.25">
      <c r="A17" s="4">
        <v>3121</v>
      </c>
      <c r="B17" s="3" t="s">
        <v>13</v>
      </c>
      <c r="C17" s="5">
        <v>22200</v>
      </c>
    </row>
    <row r="18" spans="1:3" x14ac:dyDescent="0.25">
      <c r="A18" s="4">
        <v>3132</v>
      </c>
      <c r="B18" s="3" t="s">
        <v>14</v>
      </c>
      <c r="C18" s="5">
        <v>24536.05</v>
      </c>
    </row>
    <row r="19" spans="1:3" x14ac:dyDescent="0.25">
      <c r="A19" s="4">
        <v>3212</v>
      </c>
      <c r="B19" s="3" t="s">
        <v>15</v>
      </c>
      <c r="C19" s="5">
        <f>4297.43+219.58</f>
        <v>4517.01</v>
      </c>
    </row>
    <row r="20" spans="1:3" x14ac:dyDescent="0.25">
      <c r="A20" s="4">
        <v>1291</v>
      </c>
      <c r="B20" s="3" t="s">
        <v>22</v>
      </c>
      <c r="C20" s="5">
        <v>565.04</v>
      </c>
    </row>
    <row r="21" spans="1:3" x14ac:dyDescent="0.25">
      <c r="A21" s="3"/>
      <c r="B21" s="1" t="s">
        <v>16</v>
      </c>
      <c r="C21" s="8">
        <f>SUM(C14:C20)</f>
        <v>202367.98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8749-37E6-4E3B-BE89-9BDCF6573B02}">
  <dimension ref="A2:C21"/>
  <sheetViews>
    <sheetView workbookViewId="0">
      <selection sqref="A1:XFD1048576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85546875" customWidth="1"/>
    <col min="7" max="7" width="8.85546875" customWidth="1"/>
  </cols>
  <sheetData>
    <row r="2" spans="1:3" x14ac:dyDescent="0.25">
      <c r="A2" s="9" t="s">
        <v>0</v>
      </c>
      <c r="B2" s="9"/>
      <c r="C2" s="1" t="s">
        <v>26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137031.51+2268.39+2330.85</f>
        <v>141630.75000000003</v>
      </c>
    </row>
    <row r="15" spans="1:3" x14ac:dyDescent="0.25">
      <c r="A15" s="4">
        <v>3113</v>
      </c>
      <c r="B15" s="3" t="s">
        <v>11</v>
      </c>
      <c r="C15" s="5">
        <v>3549.07</v>
      </c>
    </row>
    <row r="16" spans="1:3" x14ac:dyDescent="0.25">
      <c r="A16" s="4">
        <v>3114</v>
      </c>
      <c r="B16" s="3" t="s">
        <v>12</v>
      </c>
      <c r="C16" s="5">
        <f>1644.91+4539.24</f>
        <v>6184.15</v>
      </c>
    </row>
    <row r="17" spans="1:3" x14ac:dyDescent="0.25">
      <c r="A17" s="4">
        <v>3121</v>
      </c>
      <c r="B17" s="3" t="s">
        <v>13</v>
      </c>
      <c r="C17" s="5">
        <v>441.44</v>
      </c>
    </row>
    <row r="18" spans="1:3" x14ac:dyDescent="0.25">
      <c r="A18" s="4">
        <v>3132</v>
      </c>
      <c r="B18" s="3" t="s">
        <v>14</v>
      </c>
      <c r="C18" s="5">
        <v>24674.26</v>
      </c>
    </row>
    <row r="19" spans="1:3" x14ac:dyDescent="0.25">
      <c r="A19" s="4">
        <v>3212</v>
      </c>
      <c r="B19" s="3" t="s">
        <v>15</v>
      </c>
      <c r="C19" s="5">
        <f>4238.95+172.26</f>
        <v>4411.21</v>
      </c>
    </row>
    <row r="20" spans="1:3" x14ac:dyDescent="0.25">
      <c r="A20" s="4">
        <v>1291</v>
      </c>
      <c r="B20" s="3" t="s">
        <v>22</v>
      </c>
      <c r="C20" s="5">
        <v>395.53</v>
      </c>
    </row>
    <row r="21" spans="1:3" x14ac:dyDescent="0.25">
      <c r="A21" s="3"/>
      <c r="B21" s="1" t="s">
        <v>16</v>
      </c>
      <c r="C21" s="8">
        <f>SUM(C14:C20)</f>
        <v>181286.41000000003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0D10-74D2-46FD-AF05-A2F191FECACE}">
  <dimension ref="A2:C21"/>
  <sheetViews>
    <sheetView workbookViewId="0">
      <selection sqref="A1:XFD1048576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85546875" customWidth="1"/>
    <col min="7" max="7" width="8.85546875" customWidth="1"/>
  </cols>
  <sheetData>
    <row r="2" spans="1:3" x14ac:dyDescent="0.25">
      <c r="A2" s="9" t="s">
        <v>0</v>
      </c>
      <c r="B2" s="9"/>
      <c r="C2" s="1" t="s">
        <v>27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38884.23+106309.9</f>
        <v>145194.13</v>
      </c>
    </row>
    <row r="15" spans="1:3" x14ac:dyDescent="0.25">
      <c r="A15" s="4">
        <v>3113</v>
      </c>
      <c r="B15" s="3" t="s">
        <v>11</v>
      </c>
      <c r="C15" s="5">
        <v>230.49</v>
      </c>
    </row>
    <row r="16" spans="1:3" x14ac:dyDescent="0.25">
      <c r="A16" s="4">
        <v>3114</v>
      </c>
      <c r="B16" s="3" t="s">
        <v>12</v>
      </c>
      <c r="C16" s="5">
        <v>0</v>
      </c>
    </row>
    <row r="17" spans="1:3" x14ac:dyDescent="0.25">
      <c r="A17" s="4">
        <v>3121</v>
      </c>
      <c r="B17" s="3" t="s">
        <v>13</v>
      </c>
      <c r="C17" s="5">
        <v>0</v>
      </c>
    </row>
    <row r="18" spans="1:3" x14ac:dyDescent="0.25">
      <c r="A18" s="4">
        <v>3132</v>
      </c>
      <c r="B18" s="3" t="s">
        <v>14</v>
      </c>
      <c r="C18" s="5">
        <v>23697.89</v>
      </c>
    </row>
    <row r="19" spans="1:3" x14ac:dyDescent="0.25">
      <c r="A19" s="4">
        <v>3212</v>
      </c>
      <c r="B19" s="3" t="s">
        <v>15</v>
      </c>
      <c r="C19" s="5">
        <v>1290.8499999999999</v>
      </c>
    </row>
    <row r="20" spans="1:3" x14ac:dyDescent="0.25">
      <c r="A20" s="4">
        <v>1291</v>
      </c>
      <c r="B20" s="3" t="s">
        <v>22</v>
      </c>
      <c r="C20" s="5">
        <v>0</v>
      </c>
    </row>
    <row r="21" spans="1:3" x14ac:dyDescent="0.25">
      <c r="A21" s="3"/>
      <c r="B21" s="1" t="s">
        <v>16</v>
      </c>
      <c r="C21" s="8">
        <f>SUM(C14:C20)</f>
        <v>170413.36000000002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3ADF-A422-4FDE-A811-A24201E663FD}">
  <dimension ref="A2:C21"/>
  <sheetViews>
    <sheetView workbookViewId="0">
      <selection activeCell="C2" sqref="C2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85546875" customWidth="1"/>
    <col min="7" max="7" width="8.85546875" customWidth="1"/>
  </cols>
  <sheetData>
    <row r="2" spans="1:3" x14ac:dyDescent="0.25">
      <c r="A2" s="9" t="s">
        <v>0</v>
      </c>
      <c r="B2" s="9"/>
      <c r="C2" s="1" t="s">
        <v>28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-2091.68+51586.79-17.94+87760.95</f>
        <v>137238.12</v>
      </c>
    </row>
    <row r="15" spans="1:3" x14ac:dyDescent="0.25">
      <c r="A15" s="4">
        <v>3113</v>
      </c>
      <c r="B15" s="3" t="s">
        <v>11</v>
      </c>
      <c r="C15" s="5">
        <v>329.96</v>
      </c>
    </row>
    <row r="16" spans="1:3" x14ac:dyDescent="0.25">
      <c r="A16" s="4">
        <v>3114</v>
      </c>
      <c r="B16" s="3" t="s">
        <v>12</v>
      </c>
      <c r="C16" s="5">
        <v>0</v>
      </c>
    </row>
    <row r="17" spans="1:3" x14ac:dyDescent="0.25">
      <c r="A17" s="4">
        <v>3121</v>
      </c>
      <c r="B17" s="3" t="s">
        <v>13</v>
      </c>
      <c r="C17" s="5">
        <f>934.96+1400+448+58.25</f>
        <v>2841.21</v>
      </c>
    </row>
    <row r="18" spans="1:3" x14ac:dyDescent="0.25">
      <c r="A18" s="4">
        <v>3132</v>
      </c>
      <c r="B18" s="3" t="s">
        <v>14</v>
      </c>
      <c r="C18" s="5">
        <f>-345.13+22765.05</f>
        <v>22419.919999999998</v>
      </c>
    </row>
    <row r="19" spans="1:3" x14ac:dyDescent="0.25">
      <c r="A19" s="4">
        <v>3212</v>
      </c>
      <c r="B19" s="3" t="s">
        <v>15</v>
      </c>
      <c r="C19" s="5">
        <v>1956.54</v>
      </c>
    </row>
    <row r="20" spans="1:3" x14ac:dyDescent="0.25">
      <c r="A20" s="4">
        <v>1291</v>
      </c>
      <c r="B20" s="3" t="s">
        <v>22</v>
      </c>
      <c r="C20" s="5">
        <f>1376+40.45</f>
        <v>1416.45</v>
      </c>
    </row>
    <row r="21" spans="1:3" x14ac:dyDescent="0.25">
      <c r="A21" s="3"/>
      <c r="B21" s="1" t="s">
        <v>16</v>
      </c>
      <c r="C21" s="8">
        <f>SUM(C14:C20)</f>
        <v>166202.19999999998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E788-4504-4F59-8766-4BB59D2C046F}">
  <dimension ref="A2:C21"/>
  <sheetViews>
    <sheetView workbookViewId="0">
      <selection activeCell="C2" sqref="C2"/>
    </sheetView>
  </sheetViews>
  <sheetFormatPr defaultRowHeight="15" x14ac:dyDescent="0.25"/>
  <cols>
    <col min="1" max="1" width="20.5703125" customWidth="1"/>
    <col min="2" max="2" width="49.140625" bestFit="1" customWidth="1"/>
    <col min="3" max="3" width="13.85546875" customWidth="1"/>
    <col min="7" max="7" width="8.85546875" customWidth="1"/>
  </cols>
  <sheetData>
    <row r="2" spans="1:3" x14ac:dyDescent="0.25">
      <c r="A2" s="9" t="s">
        <v>0</v>
      </c>
      <c r="B2" s="9"/>
      <c r="C2" s="1" t="s">
        <v>29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135177.45+488.47</f>
        <v>135665.92000000001</v>
      </c>
    </row>
    <row r="15" spans="1:3" x14ac:dyDescent="0.25">
      <c r="A15" s="4">
        <v>3113</v>
      </c>
      <c r="B15" s="3" t="s">
        <v>11</v>
      </c>
      <c r="C15" s="5">
        <v>2372.6999999999998</v>
      </c>
    </row>
    <row r="16" spans="1:3" x14ac:dyDescent="0.25">
      <c r="A16" s="4">
        <v>3114</v>
      </c>
      <c r="B16" s="3" t="s">
        <v>12</v>
      </c>
      <c r="C16" s="5">
        <f>1669.34+4947.08</f>
        <v>6616.42</v>
      </c>
    </row>
    <row r="17" spans="1:3" x14ac:dyDescent="0.25">
      <c r="A17" s="4">
        <v>3121</v>
      </c>
      <c r="B17" s="3" t="s">
        <v>13</v>
      </c>
      <c r="C17" s="5">
        <f>2421.04+662.16</f>
        <v>3083.2</v>
      </c>
    </row>
    <row r="18" spans="1:3" x14ac:dyDescent="0.25">
      <c r="A18" s="4">
        <v>3132</v>
      </c>
      <c r="B18" s="3" t="s">
        <v>14</v>
      </c>
      <c r="C18" s="5">
        <v>23645.97</v>
      </c>
    </row>
    <row r="19" spans="1:3" x14ac:dyDescent="0.25">
      <c r="A19" s="4">
        <v>3212</v>
      </c>
      <c r="B19" s="3" t="s">
        <v>15</v>
      </c>
      <c r="C19" s="5">
        <f>4868.47+189.72</f>
        <v>5058.1900000000005</v>
      </c>
    </row>
    <row r="20" spans="1:3" x14ac:dyDescent="0.25">
      <c r="A20" s="4">
        <v>1291</v>
      </c>
      <c r="B20" s="3" t="s">
        <v>22</v>
      </c>
      <c r="C20" s="5">
        <v>83.35</v>
      </c>
    </row>
    <row r="21" spans="1:3" x14ac:dyDescent="0.25">
      <c r="A21" s="3"/>
      <c r="B21" s="1" t="s">
        <v>16</v>
      </c>
      <c r="C21" s="8">
        <f>SUM(C14:C20)</f>
        <v>176525.75000000006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53C0-E510-4326-846D-CAAC3E1F093F}">
  <dimension ref="A2:C21"/>
  <sheetViews>
    <sheetView workbookViewId="0">
      <selection activeCell="F32" sqref="F32"/>
    </sheetView>
  </sheetViews>
  <sheetFormatPr defaultRowHeight="15" x14ac:dyDescent="0.25"/>
  <cols>
    <col min="1" max="1" width="20.5703125" customWidth="1"/>
    <col min="2" max="2" width="49.140625" bestFit="1" customWidth="1"/>
    <col min="3" max="3" width="14.140625" customWidth="1"/>
    <col min="7" max="7" width="8.85546875" customWidth="1"/>
  </cols>
  <sheetData>
    <row r="2" spans="1:3" x14ac:dyDescent="0.25">
      <c r="A2" s="9" t="s">
        <v>0</v>
      </c>
      <c r="B2" s="9"/>
      <c r="C2" s="1" t="s">
        <v>30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v>137597.42000000001</v>
      </c>
    </row>
    <row r="15" spans="1:3" x14ac:dyDescent="0.25">
      <c r="A15" s="4">
        <v>3113</v>
      </c>
      <c r="B15" s="3" t="s">
        <v>11</v>
      </c>
      <c r="C15" s="5">
        <v>7190.46</v>
      </c>
    </row>
    <row r="16" spans="1:3" x14ac:dyDescent="0.25">
      <c r="A16" s="4">
        <v>3114</v>
      </c>
      <c r="B16" s="3" t="s">
        <v>12</v>
      </c>
      <c r="C16" s="5">
        <f>6223.29+1649.77</f>
        <v>7873.0599999999995</v>
      </c>
    </row>
    <row r="17" spans="1:3" x14ac:dyDescent="0.25">
      <c r="A17" s="4">
        <v>3121</v>
      </c>
      <c r="B17" s="3" t="s">
        <v>13</v>
      </c>
      <c r="C17" s="5">
        <v>0</v>
      </c>
    </row>
    <row r="18" spans="1:3" x14ac:dyDescent="0.25">
      <c r="A18" s="4">
        <v>3132</v>
      </c>
      <c r="B18" s="3" t="s">
        <v>14</v>
      </c>
      <c r="C18" s="5">
        <v>24895.27</v>
      </c>
    </row>
    <row r="19" spans="1:3" x14ac:dyDescent="0.25">
      <c r="A19" s="4">
        <v>3212</v>
      </c>
      <c r="B19" s="3" t="s">
        <v>15</v>
      </c>
      <c r="C19" s="5">
        <f>304.26+5157.11</f>
        <v>5461.37</v>
      </c>
    </row>
    <row r="20" spans="1:3" x14ac:dyDescent="0.25">
      <c r="A20" s="4">
        <v>1291</v>
      </c>
      <c r="B20" s="3" t="s">
        <v>22</v>
      </c>
      <c r="C20" s="5">
        <v>125.89</v>
      </c>
    </row>
    <row r="21" spans="1:3" x14ac:dyDescent="0.25">
      <c r="A21" s="3"/>
      <c r="B21" s="1" t="s">
        <v>16</v>
      </c>
      <c r="C21" s="8">
        <f>SUM(C14:C20)</f>
        <v>183143.47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E9C2-2CC5-49A6-BD6E-BACEFC6B2DAD}">
  <dimension ref="A2:C21"/>
  <sheetViews>
    <sheetView workbookViewId="0">
      <selection activeCell="C18" sqref="C18"/>
    </sheetView>
  </sheetViews>
  <sheetFormatPr defaultRowHeight="15" x14ac:dyDescent="0.25"/>
  <cols>
    <col min="1" max="1" width="20.5703125" customWidth="1"/>
    <col min="2" max="2" width="49.140625" bestFit="1" customWidth="1"/>
    <col min="3" max="3" width="14.140625" customWidth="1"/>
    <col min="7" max="7" width="8.85546875" customWidth="1"/>
  </cols>
  <sheetData>
    <row r="2" spans="1:3" x14ac:dyDescent="0.25">
      <c r="A2" s="9" t="s">
        <v>0</v>
      </c>
      <c r="B2" s="9"/>
      <c r="C2" s="1" t="s">
        <v>31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v>137168.51999999999</v>
      </c>
    </row>
    <row r="15" spans="1:3" x14ac:dyDescent="0.25">
      <c r="A15" s="4">
        <v>3113</v>
      </c>
      <c r="B15" s="3" t="s">
        <v>11</v>
      </c>
      <c r="C15" s="5">
        <v>6518.26</v>
      </c>
    </row>
    <row r="16" spans="1:3" x14ac:dyDescent="0.25">
      <c r="A16" s="4">
        <v>3114</v>
      </c>
      <c r="B16" s="3" t="s">
        <v>12</v>
      </c>
      <c r="C16" s="5">
        <v>7118.91</v>
      </c>
    </row>
    <row r="17" spans="1:3" x14ac:dyDescent="0.25">
      <c r="A17" s="4">
        <v>3121</v>
      </c>
      <c r="B17" s="3" t="s">
        <v>13</v>
      </c>
      <c r="C17" s="5">
        <f>4500+22200+300</f>
        <v>27000</v>
      </c>
    </row>
    <row r="18" spans="1:3" x14ac:dyDescent="0.25">
      <c r="A18" s="4">
        <v>3132</v>
      </c>
      <c r="B18" s="3" t="s">
        <v>14</v>
      </c>
      <c r="C18" s="5">
        <v>24278.49</v>
      </c>
    </row>
    <row r="19" spans="1:3" x14ac:dyDescent="0.25">
      <c r="A19" s="4">
        <v>3212</v>
      </c>
      <c r="B19" s="3" t="s">
        <v>15</v>
      </c>
      <c r="C19" s="5">
        <v>4749.59</v>
      </c>
    </row>
    <row r="20" spans="1:3" x14ac:dyDescent="0.25">
      <c r="A20" s="4">
        <v>1291</v>
      </c>
      <c r="B20" s="3" t="s">
        <v>22</v>
      </c>
      <c r="C20" s="5">
        <v>353.63</v>
      </c>
    </row>
    <row r="21" spans="1:3" x14ac:dyDescent="0.25">
      <c r="A21" s="3"/>
      <c r="B21" s="1" t="s">
        <v>16</v>
      </c>
      <c r="C21" s="8">
        <f>SUM(C14:C20)</f>
        <v>207187.4</v>
      </c>
    </row>
  </sheetData>
  <mergeCells count="2">
    <mergeCell ref="A2:B2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71E1-1C11-4ABF-9D8B-EB58586EA91F}">
  <dimension ref="A2:C21"/>
  <sheetViews>
    <sheetView tabSelected="1" workbookViewId="0">
      <selection activeCell="C2" sqref="C2"/>
    </sheetView>
  </sheetViews>
  <sheetFormatPr defaultRowHeight="15" x14ac:dyDescent="0.25"/>
  <cols>
    <col min="1" max="1" width="20.5703125" customWidth="1"/>
    <col min="2" max="2" width="49.140625" bestFit="1" customWidth="1"/>
    <col min="3" max="3" width="14.140625" customWidth="1"/>
    <col min="7" max="7" width="8.85546875" customWidth="1"/>
  </cols>
  <sheetData>
    <row r="2" spans="1:3" x14ac:dyDescent="0.25">
      <c r="A2" s="9" t="s">
        <v>0</v>
      </c>
      <c r="B2" s="9"/>
      <c r="C2" s="1" t="s">
        <v>32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17</v>
      </c>
    </row>
    <row r="6" spans="1:3" x14ac:dyDescent="0.25">
      <c r="A6" s="1" t="s">
        <v>5</v>
      </c>
      <c r="B6" s="2" t="s">
        <v>18</v>
      </c>
    </row>
    <row r="7" spans="1:3" x14ac:dyDescent="0.25">
      <c r="A7" s="1" t="s">
        <v>6</v>
      </c>
      <c r="B7" s="2">
        <v>78553804115</v>
      </c>
    </row>
    <row r="9" spans="1:3" x14ac:dyDescent="0.25">
      <c r="A9" s="1" t="s">
        <v>19</v>
      </c>
      <c r="B9" s="3" t="s">
        <v>7</v>
      </c>
    </row>
    <row r="10" spans="1:3" x14ac:dyDescent="0.25">
      <c r="A10" s="1" t="s">
        <v>20</v>
      </c>
      <c r="B10" s="3" t="s">
        <v>8</v>
      </c>
    </row>
    <row r="12" spans="1:3" x14ac:dyDescent="0.25">
      <c r="A12" s="9" t="s">
        <v>9</v>
      </c>
      <c r="B12" s="9"/>
    </row>
    <row r="14" spans="1:3" x14ac:dyDescent="0.25">
      <c r="A14" s="4">
        <v>3111</v>
      </c>
      <c r="B14" s="3" t="s">
        <v>10</v>
      </c>
      <c r="C14" s="5">
        <f>122567.21+3181.74+11723.21</f>
        <v>137472.16</v>
      </c>
    </row>
    <row r="15" spans="1:3" x14ac:dyDescent="0.25">
      <c r="A15" s="4">
        <v>3113</v>
      </c>
      <c r="B15" s="3" t="s">
        <v>11</v>
      </c>
      <c r="C15" s="5">
        <v>6464.9</v>
      </c>
    </row>
    <row r="16" spans="1:3" x14ac:dyDescent="0.25">
      <c r="A16" s="4">
        <v>3114</v>
      </c>
      <c r="B16" s="3" t="s">
        <v>12</v>
      </c>
      <c r="C16" s="5">
        <f>1587.92+4092.11</f>
        <v>5680.0300000000007</v>
      </c>
    </row>
    <row r="17" spans="1:3" x14ac:dyDescent="0.25">
      <c r="A17" s="4">
        <v>3121</v>
      </c>
      <c r="B17" s="3" t="s">
        <v>13</v>
      </c>
      <c r="C17" s="5">
        <f>943.13</f>
        <v>943.13</v>
      </c>
    </row>
    <row r="18" spans="1:3" x14ac:dyDescent="0.25">
      <c r="A18" s="4">
        <v>3132</v>
      </c>
      <c r="B18" s="3" t="s">
        <v>14</v>
      </c>
      <c r="C18" s="5">
        <v>24082.47</v>
      </c>
    </row>
    <row r="19" spans="1:3" x14ac:dyDescent="0.25">
      <c r="A19" s="4">
        <v>3212</v>
      </c>
      <c r="B19" s="3" t="s">
        <v>15</v>
      </c>
      <c r="C19" s="5">
        <f>4654.39+116.52</f>
        <v>4770.9100000000008</v>
      </c>
    </row>
    <row r="20" spans="1:3" x14ac:dyDescent="0.25">
      <c r="A20" s="4">
        <v>1291</v>
      </c>
      <c r="B20" s="3" t="s">
        <v>22</v>
      </c>
      <c r="C20" s="5">
        <v>13.48</v>
      </c>
    </row>
    <row r="21" spans="1:3" x14ac:dyDescent="0.25">
      <c r="A21" s="3"/>
      <c r="B21" s="1" t="s">
        <v>16</v>
      </c>
      <c r="C21" s="8">
        <f>SUM(C14:C20)</f>
        <v>179427.08000000002</v>
      </c>
    </row>
  </sheetData>
  <mergeCells count="2">
    <mergeCell ref="A2:B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01-2024</vt:lpstr>
      <vt:lpstr>02-2024</vt:lpstr>
      <vt:lpstr>03-2024</vt:lpstr>
      <vt:lpstr>04-2024</vt:lpstr>
      <vt:lpstr>05-2024</vt:lpstr>
      <vt:lpstr>06-2024</vt:lpstr>
      <vt:lpstr>07-2024</vt:lpstr>
      <vt:lpstr>08-2024</vt:lpstr>
      <vt:lpstr>09-2024</vt:lpstr>
      <vt:lpstr>10-2024</vt:lpstr>
      <vt:lpstr>11-2024</vt:lpstr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Tea Bačurin Hasija</cp:lastModifiedBy>
  <dcterms:created xsi:type="dcterms:W3CDTF">2024-02-20T11:28:21Z</dcterms:created>
  <dcterms:modified xsi:type="dcterms:W3CDTF">2025-01-16T12:38:10Z</dcterms:modified>
</cp:coreProperties>
</file>